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PLUSVALIA\CALCULADORA\"/>
    </mc:Choice>
  </mc:AlternateContent>
  <xr:revisionPtr revIDLastSave="0" documentId="13_ncr:1_{E68387DD-EE8D-4E3F-B568-E19858A1ECBB}" xr6:coauthVersionLast="36" xr6:coauthVersionMax="47" xr10:uidLastSave="{00000000-0000-0000-0000-000000000000}"/>
  <bookViews>
    <workbookView xWindow="3975" yWindow="1755" windowWidth="18915" windowHeight="1320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7" i="1"/>
  <c r="F13" i="1"/>
  <c r="F19" i="1" l="1"/>
  <c r="F16" i="1"/>
  <c r="F14" i="1"/>
  <c r="F15" i="1" s="1"/>
  <c r="F22" i="1" l="1"/>
  <c r="F21" i="1"/>
</calcChain>
</file>

<file path=xl/sharedStrings.xml><?xml version="1.0" encoding="utf-8"?>
<sst xmlns="http://schemas.openxmlformats.org/spreadsheetml/2006/main" count="24" uniqueCount="23">
  <si>
    <t>PERIODO DE GENERACIÓN</t>
  </si>
  <si>
    <t>TIPO IMPOSITIVO</t>
  </si>
  <si>
    <t>CALCULADORA PLUSVALÍA</t>
  </si>
  <si>
    <t>INTRODUCIR LOS SIGUIENTES DATOS:</t>
  </si>
  <si>
    <t>FECHA TRANSMISIÓN ACTUAL (dd/mm/aaaa)</t>
  </si>
  <si>
    <t>VALOR TRANSMISIÓN (ACTUAL €)</t>
  </si>
  <si>
    <t>FECHA ADQUISICIÓN ANTERIOR (dd/mm/aaaa)</t>
  </si>
  <si>
    <t>VALOR ADQUISICIÓN (ANTERIOR €)</t>
  </si>
  <si>
    <t>VALOR CATASTRAL</t>
  </si>
  <si>
    <t>VALOR DE SUELO</t>
  </si>
  <si>
    <t>PORCIÓN ADQUIRIDA</t>
  </si>
  <si>
    <t>RESULTADOS:</t>
  </si>
  <si>
    <t>AÑOS TRANSCURRIDOS</t>
  </si>
  <si>
    <t>MESES EN CASOS INFERIORES AL AÑO</t>
  </si>
  <si>
    <t>COEFICIENTE</t>
  </si>
  <si>
    <t>PORCENTAJE VALOR DE SUELO</t>
  </si>
  <si>
    <t>DIFERENCIA ENTRE TRANSMISIÓN Y ADQUISICIÓN</t>
  </si>
  <si>
    <t>INCREMENTO DEL VALOR DE SUELO</t>
  </si>
  <si>
    <t>PRESUPUESTO:</t>
  </si>
  <si>
    <t>MÉTODO DE CÁLCULO OBJETIVO</t>
  </si>
  <si>
    <t>PLUSVALÍA REAL</t>
  </si>
  <si>
    <t>SOLO A EFECTOS INFORMATIVOS. NO TIENE CARÁCTER VINCULANTE</t>
  </si>
  <si>
    <t>COEFICIENTE DESDE 29-01-2026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</si>
</sst>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\ &quot;inferior a 1 año&quot;"/>
    <numFmt numFmtId="165" formatCode="General\ &quot;año&quot;"/>
    <numFmt numFmtId="166" formatCode="General\ &quot;años&quot;"/>
    <numFmt numFmtId="167" formatCode="#,##0.00\ &quot;€&quot;"/>
    <numFmt numFmtId="168" formatCode="General\ &quot;a&quot;"/>
    <numFmt numFmtId="169" formatCode="General\ &quot;m&quot;"/>
    <numFmt numFmtId="170" formatCode="General\ &quot;o superio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A0B0C0"/>
      </right>
      <top/>
      <bottom style="medium">
        <color rgb="FFA0B0C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0" xfId="0" applyAlignment="1"/>
    <xf numFmtId="166" fontId="0" fillId="0" borderId="1" xfId="0" applyNumberFormat="1" applyBorder="1" applyAlignment="1" applyProtection="1">
      <alignment horizontal="center" vertical="center"/>
    </xf>
    <xf numFmtId="0" fontId="0" fillId="5" borderId="1" xfId="0" applyFill="1" applyBorder="1"/>
    <xf numFmtId="14" fontId="2" fillId="5" borderId="1" xfId="0" applyNumberFormat="1" applyFont="1" applyFill="1" applyBorder="1" applyProtection="1">
      <protection locked="0"/>
    </xf>
    <xf numFmtId="167" fontId="2" fillId="5" borderId="1" xfId="0" applyNumberFormat="1" applyFont="1" applyFill="1" applyBorder="1" applyProtection="1">
      <protection locked="0"/>
    </xf>
    <xf numFmtId="0" fontId="0" fillId="5" borderId="8" xfId="0" applyFill="1" applyBorder="1" applyAlignment="1">
      <alignment wrapText="1"/>
    </xf>
    <xf numFmtId="10" fontId="2" fillId="5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168" fontId="2" fillId="0" borderId="1" xfId="0" applyNumberFormat="1" applyFont="1" applyBorder="1"/>
    <xf numFmtId="0" fontId="2" fillId="0" borderId="1" xfId="0" applyFont="1" applyBorder="1"/>
    <xf numFmtId="169" fontId="2" fillId="0" borderId="1" xfId="0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167" fontId="2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/>
    <xf numFmtId="0" fontId="4" fillId="6" borderId="1" xfId="0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 applyProtection="1">
      <alignment horizontal="center" vertical="center"/>
    </xf>
    <xf numFmtId="167" fontId="6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B2" sqref="B2"/>
    </sheetView>
  </sheetViews>
  <sheetFormatPr baseColWidth="10" defaultRowHeight="15" x14ac:dyDescent="0.25"/>
  <cols>
    <col min="1" max="1" width="16.5703125" customWidth="1"/>
    <col min="2" max="2" width="13.140625" bestFit="1" customWidth="1"/>
    <col min="3" max="3" width="11.5703125" bestFit="1" customWidth="1"/>
    <col min="4" max="4" width="7.85546875" customWidth="1"/>
    <col min="5" max="5" width="45.85546875" customWidth="1"/>
    <col min="6" max="6" width="17" customWidth="1"/>
    <col min="7" max="7" width="11.85546875" bestFit="1" customWidth="1"/>
  </cols>
  <sheetData>
    <row r="1" spans="1:6" ht="38.25" x14ac:dyDescent="0.25">
      <c r="A1" s="1" t="s">
        <v>0</v>
      </c>
      <c r="B1" s="2" t="s">
        <v>22</v>
      </c>
      <c r="C1" s="2" t="s">
        <v>1</v>
      </c>
      <c r="E1" t="s">
        <v>21</v>
      </c>
    </row>
    <row r="2" spans="1:6" ht="15.75" thickBot="1" x14ac:dyDescent="0.3">
      <c r="A2" s="3">
        <v>0</v>
      </c>
      <c r="B2" s="31">
        <v>0.15</v>
      </c>
      <c r="C2" s="4">
        <v>0.3</v>
      </c>
      <c r="E2" s="25" t="s">
        <v>2</v>
      </c>
      <c r="F2" s="26"/>
    </row>
    <row r="3" spans="1:6" ht="15.75" thickBot="1" x14ac:dyDescent="0.3">
      <c r="A3" s="5">
        <v>1</v>
      </c>
      <c r="B3" s="31">
        <v>0.15</v>
      </c>
      <c r="C3" s="4">
        <v>0.3</v>
      </c>
      <c r="D3" s="6"/>
      <c r="E3" s="27"/>
      <c r="F3" s="28"/>
    </row>
    <row r="4" spans="1:6" ht="15.75" thickBot="1" x14ac:dyDescent="0.3">
      <c r="A4" s="7">
        <v>2</v>
      </c>
      <c r="B4" s="31">
        <v>0.14000000000000001</v>
      </c>
      <c r="C4" s="4">
        <v>0.3</v>
      </c>
      <c r="E4" s="29" t="s">
        <v>3</v>
      </c>
      <c r="F4" s="30"/>
    </row>
    <row r="5" spans="1:6" ht="15.75" thickBot="1" x14ac:dyDescent="0.3">
      <c r="A5" s="7">
        <v>3</v>
      </c>
      <c r="B5" s="31">
        <v>0.14000000000000001</v>
      </c>
      <c r="C5" s="4">
        <v>0.3</v>
      </c>
      <c r="E5" s="8" t="s">
        <v>4</v>
      </c>
      <c r="F5" s="9">
        <v>46082</v>
      </c>
    </row>
    <row r="6" spans="1:6" ht="15.75" thickBot="1" x14ac:dyDescent="0.3">
      <c r="A6" s="7">
        <v>4</v>
      </c>
      <c r="B6" s="31">
        <v>0.16</v>
      </c>
      <c r="C6" s="4">
        <v>0.3</v>
      </c>
      <c r="E6" s="8" t="s">
        <v>5</v>
      </c>
      <c r="F6" s="10"/>
    </row>
    <row r="7" spans="1:6" ht="15.75" thickBot="1" x14ac:dyDescent="0.3">
      <c r="A7" s="7">
        <v>5</v>
      </c>
      <c r="B7" s="31">
        <v>0.18</v>
      </c>
      <c r="C7" s="4">
        <v>0.3</v>
      </c>
      <c r="E7" s="8" t="s">
        <v>6</v>
      </c>
      <c r="F7" s="9">
        <v>36526</v>
      </c>
    </row>
    <row r="8" spans="1:6" ht="15.75" thickBot="1" x14ac:dyDescent="0.3">
      <c r="A8" s="7">
        <v>6</v>
      </c>
      <c r="B8" s="31">
        <v>0.19</v>
      </c>
      <c r="C8" s="4">
        <v>0.28999999999999998</v>
      </c>
      <c r="E8" s="8" t="s">
        <v>7</v>
      </c>
      <c r="F8" s="10"/>
    </row>
    <row r="9" spans="1:6" ht="15.75" thickBot="1" x14ac:dyDescent="0.3">
      <c r="A9" s="7">
        <v>7</v>
      </c>
      <c r="B9" s="31">
        <v>0.2</v>
      </c>
      <c r="C9" s="4">
        <v>0.28999999999999998</v>
      </c>
      <c r="E9" s="8" t="s">
        <v>8</v>
      </c>
      <c r="F9" s="10"/>
    </row>
    <row r="10" spans="1:6" ht="15.75" thickBot="1" x14ac:dyDescent="0.3">
      <c r="A10" s="7">
        <v>8</v>
      </c>
      <c r="B10" s="31">
        <v>0.19</v>
      </c>
      <c r="C10" s="4">
        <v>0.28999999999999998</v>
      </c>
      <c r="E10" s="8" t="s">
        <v>9</v>
      </c>
      <c r="F10" s="10">
        <v>87479.98</v>
      </c>
    </row>
    <row r="11" spans="1:6" ht="15.75" thickBot="1" x14ac:dyDescent="0.3">
      <c r="A11" s="7">
        <v>9</v>
      </c>
      <c r="B11" s="31">
        <v>0.15</v>
      </c>
      <c r="C11" s="4">
        <v>0.28999999999999998</v>
      </c>
      <c r="E11" s="11" t="s">
        <v>10</v>
      </c>
      <c r="F11" s="12">
        <v>1</v>
      </c>
    </row>
    <row r="12" spans="1:6" ht="15.75" thickBot="1" x14ac:dyDescent="0.3">
      <c r="A12" s="7">
        <v>10</v>
      </c>
      <c r="B12" s="31">
        <v>0.12</v>
      </c>
      <c r="C12" s="4">
        <v>0.28999999999999998</v>
      </c>
      <c r="E12" s="29" t="s">
        <v>11</v>
      </c>
      <c r="F12" s="30"/>
    </row>
    <row r="13" spans="1:6" ht="15.75" thickBot="1" x14ac:dyDescent="0.3">
      <c r="A13" s="7">
        <v>11</v>
      </c>
      <c r="B13" s="31">
        <v>0.1</v>
      </c>
      <c r="C13" s="4">
        <v>0.28000000000000003</v>
      </c>
      <c r="E13" s="13" t="s">
        <v>12</v>
      </c>
      <c r="F13" s="14">
        <f>IF(F7="","",IFERROR(DATEDIF(F7,F5,"Y"),""))</f>
        <v>26</v>
      </c>
    </row>
    <row r="14" spans="1:6" ht="15.75" thickBot="1" x14ac:dyDescent="0.3">
      <c r="A14" s="7">
        <v>12</v>
      </c>
      <c r="B14" s="31">
        <v>0.09</v>
      </c>
      <c r="C14" s="4">
        <v>0.28000000000000003</v>
      </c>
      <c r="E14" s="15" t="s">
        <v>13</v>
      </c>
      <c r="F14" s="16" t="str">
        <f>IF(F13=0,IF(F7="","",IFERROR(DATEDIF(F7,F5,"YM"),"")),"")</f>
        <v/>
      </c>
    </row>
    <row r="15" spans="1:6" ht="15.75" thickBot="1" x14ac:dyDescent="0.3">
      <c r="A15" s="7">
        <v>13</v>
      </c>
      <c r="B15" s="31">
        <v>0.09</v>
      </c>
      <c r="C15" s="4">
        <v>0.28000000000000003</v>
      </c>
      <c r="E15" s="13" t="s">
        <v>14</v>
      </c>
      <c r="F15" s="15">
        <f>IFERROR(ROUND(IF(F13=0,(B2*F14)/12,VLOOKUP(F13,A2:C22,2,1)),4),"")</f>
        <v>0.4</v>
      </c>
    </row>
    <row r="16" spans="1:6" ht="15.75" thickBot="1" x14ac:dyDescent="0.3">
      <c r="A16" s="7">
        <v>14</v>
      </c>
      <c r="B16" s="31">
        <v>0.09</v>
      </c>
      <c r="C16" s="4">
        <v>0.28000000000000003</v>
      </c>
      <c r="E16" s="13" t="s">
        <v>1</v>
      </c>
      <c r="F16" s="17">
        <f>IFERROR(VLOOKUP(F13,A2:C22,3),"")</f>
        <v>0.27</v>
      </c>
    </row>
    <row r="17" spans="1:7" ht="15.75" thickBot="1" x14ac:dyDescent="0.3">
      <c r="A17" s="7">
        <v>15</v>
      </c>
      <c r="B17" s="31">
        <v>0.09</v>
      </c>
      <c r="C17" s="4">
        <v>0.28000000000000003</v>
      </c>
      <c r="E17" s="13" t="s">
        <v>15</v>
      </c>
      <c r="F17" s="18" t="str">
        <f>IFERROR(ROUND((F10/F9),4),"")</f>
        <v/>
      </c>
    </row>
    <row r="18" spans="1:7" ht="15.75" thickBot="1" x14ac:dyDescent="0.3">
      <c r="A18" s="7">
        <v>16</v>
      </c>
      <c r="B18" s="31">
        <v>0.1</v>
      </c>
      <c r="C18" s="4">
        <v>0.27</v>
      </c>
      <c r="E18" s="13" t="s">
        <v>16</v>
      </c>
      <c r="F18" s="19" t="str">
        <f>IFERROR(IF(F6-F8&lt;=0,"",IF(F8="","",F6-F8)),"")</f>
        <v/>
      </c>
    </row>
    <row r="19" spans="1:7" ht="15.75" thickBot="1" x14ac:dyDescent="0.3">
      <c r="A19" s="7">
        <v>17</v>
      </c>
      <c r="B19" s="31">
        <v>0.13</v>
      </c>
      <c r="C19" s="4">
        <v>0.27</v>
      </c>
      <c r="E19" s="15" t="s">
        <v>17</v>
      </c>
      <c r="F19" s="20" t="str">
        <f>IFERROR(F18*F17,"")</f>
        <v/>
      </c>
    </row>
    <row r="20" spans="1:7" ht="15.75" thickBot="1" x14ac:dyDescent="0.3">
      <c r="A20" s="7">
        <v>18</v>
      </c>
      <c r="B20" s="31">
        <v>0.17</v>
      </c>
      <c r="C20" s="4">
        <v>0.27</v>
      </c>
      <c r="E20" s="29" t="s">
        <v>18</v>
      </c>
      <c r="F20" s="30"/>
    </row>
    <row r="21" spans="1:7" ht="16.5" thickBot="1" x14ac:dyDescent="0.3">
      <c r="A21" s="7">
        <v>19</v>
      </c>
      <c r="B21" s="31">
        <v>0.23</v>
      </c>
      <c r="C21" s="4">
        <v>0.27</v>
      </c>
      <c r="E21" s="21" t="s">
        <v>19</v>
      </c>
      <c r="F21" s="22">
        <f>IFERROR(((F10*F15)*F16)*F11,"")</f>
        <v>9447.8378400000001</v>
      </c>
      <c r="G21" s="24"/>
    </row>
    <row r="22" spans="1:7" ht="16.5" thickBot="1" x14ac:dyDescent="0.3">
      <c r="A22" s="23">
        <v>20</v>
      </c>
      <c r="B22" s="32">
        <v>0.4</v>
      </c>
      <c r="C22" s="4">
        <v>0.27</v>
      </c>
      <c r="E22" s="21" t="s">
        <v>20</v>
      </c>
      <c r="F22" s="22" t="str">
        <f>IFERROR((F19*F16)*F11,"")</f>
        <v/>
      </c>
      <c r="G22" s="24"/>
    </row>
  </sheetData>
  <mergeCells count="4">
    <mergeCell ref="E2:F3"/>
    <mergeCell ref="E4:F4"/>
    <mergeCell ref="E12:F12"/>
    <mergeCell ref="E20:F20"/>
  </mergeCells>
  <conditionalFormatting sqref="A2:A22 C2:C22">
    <cfRule type="expression" dxfId="1" priority="3" stopIfTrue="1">
      <formula>$A2=$F$13</formula>
    </cfRule>
  </conditionalFormatting>
  <conditionalFormatting sqref="A22 C22">
    <cfRule type="expression" priority="1" stopIfTrue="1">
      <formula>$F$13=""</formula>
    </cfRule>
    <cfRule type="expression" dxfId="0" priority="2" stopIfTrue="1">
      <formula>$F$13&gt;20</formula>
    </cfRule>
  </conditionalFormatting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Mateos Macías</dc:creator>
  <cp:lastModifiedBy>Silvia Moral Acuña</cp:lastModifiedBy>
  <cp:lastPrinted>2026-01-22T12:30:07Z</cp:lastPrinted>
  <dcterms:created xsi:type="dcterms:W3CDTF">2023-01-10T09:18:03Z</dcterms:created>
  <dcterms:modified xsi:type="dcterms:W3CDTF">2026-01-30T14:16:02Z</dcterms:modified>
</cp:coreProperties>
</file>